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akce\JC_CB\issued\6695_JCU_technicke_podklady-stavebni_prace_PrF\01_Zastreseni_svetliku\dwg_doc\"/>
    </mc:Choice>
  </mc:AlternateContent>
  <bookViews>
    <workbookView xWindow="0" yWindow="0" windowWidth="17235" windowHeight="14490" tabRatio="883" activeTab="1"/>
  </bookViews>
  <sheets>
    <sheet name="Rekapitulace" sheetId="38" r:id="rId1"/>
    <sheet name="SO01_SA" sheetId="37" r:id="rId2"/>
  </sheets>
  <definedNames>
    <definedName name="_SO16" hidden="1">{#N/A,#N/A,TRUE,"Krycí list"}</definedName>
    <definedName name="aaaaaaaa" hidden="1">{#N/A,#N/A,TRUE,"Krycí list"}</definedName>
    <definedName name="FVCWREC" hidden="1">{#N/A,#N/A,TRUE,"Krycí list"}</definedName>
    <definedName name="mila" hidden="1">{#N/A,#N/A,TRUE,"Krycí list"}</definedName>
    <definedName name="_xlnm.Print_Titles" localSheetId="0">Rekapitulace!$1:$7</definedName>
    <definedName name="_xlnm.Print_Titles" localSheetId="1">SO01_SA!$1:$5</definedName>
    <definedName name="nový" hidden="1">{#N/A,#N/A,TRUE,"Krycí list"}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</definedNames>
  <calcPr calcId="152511"/>
  <customWorkbookViews>
    <customWorkbookView name="Lukáš Šógor - vlastní zobrazení" guid="{B02D5046-5624-49F7-82DC-D98E34670CA7}" mergeInterval="0" personalView="1" maximized="1" windowWidth="1276" windowHeight="635" tabRatio="929" activeSheetId="8"/>
    <customWorkbookView name="Swietelsky - vlastní zobrazení" guid="{C2AD12B5-53EA-49A3-B99F-E94FABFF1763}" mergeInterval="0" personalView="1" maximized="1" windowWidth="1362" windowHeight="603" tabRatio="929" activeSheetId="2"/>
  </customWorkbookViews>
</workbook>
</file>

<file path=xl/calcChain.xml><?xml version="1.0" encoding="utf-8"?>
<calcChain xmlns="http://schemas.openxmlformats.org/spreadsheetml/2006/main">
  <c r="G49" i="37" l="1"/>
  <c r="G47" i="37"/>
  <c r="G39" i="37" l="1"/>
  <c r="G41" i="37" l="1"/>
  <c r="G46" i="37"/>
  <c r="E34" i="37" l="1"/>
  <c r="E38" i="37"/>
  <c r="G37" i="37" l="1"/>
  <c r="G38" i="37"/>
  <c r="E36" i="37"/>
  <c r="G36" i="37" s="1"/>
  <c r="E33" i="37" l="1"/>
  <c r="G33" i="37" s="1"/>
  <c r="E35" i="37"/>
  <c r="G35" i="37" s="1"/>
  <c r="G34" i="37"/>
  <c r="E32" i="37"/>
  <c r="G32" i="37" s="1"/>
  <c r="E31" i="37"/>
  <c r="G31" i="37" s="1"/>
  <c r="E30" i="37"/>
  <c r="G30" i="37" s="1"/>
  <c r="E29" i="37"/>
  <c r="E28" i="37"/>
  <c r="G28" i="37" s="1"/>
  <c r="E27" i="37"/>
  <c r="G27" i="37" s="1"/>
  <c r="E26" i="37"/>
  <c r="G26" i="37" s="1"/>
  <c r="G29" i="37"/>
  <c r="C2" i="37" l="1"/>
  <c r="C1" i="37"/>
  <c r="C20" i="37" l="1"/>
  <c r="C19" i="37"/>
  <c r="G45" i="37"/>
  <c r="A20" i="37" l="1"/>
  <c r="A19" i="37"/>
  <c r="G20" i="37" l="1"/>
  <c r="G19" i="37"/>
  <c r="G22" i="37" l="1"/>
  <c r="G51" i="37"/>
  <c r="D9" i="38" l="1"/>
  <c r="D11" i="38" s="1"/>
  <c r="D14" i="38" s="1"/>
  <c r="D16" i="38" s="1"/>
  <c r="D18" i="38" s="1"/>
</calcChain>
</file>

<file path=xl/sharedStrings.xml><?xml version="1.0" encoding="utf-8"?>
<sst xmlns="http://schemas.openxmlformats.org/spreadsheetml/2006/main" count="109" uniqueCount="89">
  <si>
    <t>Poznámka:</t>
  </si>
  <si>
    <t>Popis, druh</t>
  </si>
  <si>
    <t>Jednotka</t>
  </si>
  <si>
    <t xml:space="preserve">
</t>
  </si>
  <si>
    <t>a) veškeré položky na přípomoce, lešení, přesuny hmot a suti, uložení suti na skládku, dopravu, montáž, zpevněné montážní plochy, atd... jsou zahrnuty v jednotlivých jednotkových cenách</t>
  </si>
  <si>
    <t>d) součástí dodávky je kompletní dokladová část díla nutná k získání kolaudačního souhlasu stavby</t>
  </si>
  <si>
    <t>e) v rozsahu prací zhotovitele jsou rovněž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</t>
  </si>
  <si>
    <t>f) součástí dodávky jsou veškerá geodetická měření jako například vytyčení konstrukcí, kontrolní měření, zaměření skutečného stavu apod.</t>
  </si>
  <si>
    <t>g) součástí dodávky jsou i náklady na případně  opatření související s ochranou stávajících sítí, komunikací či staveb</t>
  </si>
  <si>
    <t>h) součástí jednotkových cen jsou i vícenáklady související s výstavbou v zimním období, průběžný úklid staveniště a přilehlých komunikací, likvidaci odpadů, dočasná dopravní omezení atd.</t>
  </si>
  <si>
    <t>c) součástí dodávky je zpracování veškeré dílenské dokumentace a podkladů pro dokumentaci skutečného provedení</t>
  </si>
  <si>
    <t>REKAPITULACE</t>
  </si>
  <si>
    <t>CELKEM</t>
  </si>
  <si>
    <t>Poř. č.</t>
  </si>
  <si>
    <t>Označení/Výkres č.</t>
  </si>
  <si>
    <t>Množství</t>
  </si>
  <si>
    <t>Jedn. cena (CZK)</t>
  </si>
  <si>
    <t xml:space="preserve">Cena (CZK) </t>
  </si>
  <si>
    <t>CELKEM SOUPIS VÝKONŮ</t>
  </si>
  <si>
    <t>1</t>
  </si>
  <si>
    <t>A.1</t>
  </si>
  <si>
    <t xml:space="preserve">Jiné materiály, montáž, atd., neuvedené výše, ale které je nutné zahrnout do celkového rozsahu prací podle výkresů a praxe dodavatele. Prosím, uveďte podrobný technický popis a cenovou kalkulaci. </t>
  </si>
  <si>
    <t>Ostatní náklady</t>
  </si>
  <si>
    <t>A</t>
  </si>
  <si>
    <t>Rekapitulace</t>
  </si>
  <si>
    <t>SO</t>
  </si>
  <si>
    <t>Stavební objekt</t>
  </si>
  <si>
    <t>Označení soupisu</t>
  </si>
  <si>
    <t>Cena
CZK</t>
  </si>
  <si>
    <t>Celkem 1:</t>
  </si>
  <si>
    <t>Cena celkem /CZK/ bez DPH</t>
  </si>
  <si>
    <t>DPH  21%</t>
  </si>
  <si>
    <t>Konečná cena /CZK/ vč. DPH</t>
  </si>
  <si>
    <t>Prohlášení nabízejícího:</t>
  </si>
  <si>
    <t>Zpracovatel nabídky prověřil specifikace a výměry uvedené v soupisu výkonů  s vlastní poptávkou . V případě zjištěných rozdílů na tyto písemně upozornil v nabídce.  Následné změny výměr v průběhu realizace nebudou akceptovány.</t>
  </si>
  <si>
    <t>Jméno společnosti:</t>
  </si>
  <si>
    <t>Podpis:</t>
  </si>
  <si>
    <t>Datum:</t>
  </si>
  <si>
    <t>Zodpovědná osoba:</t>
  </si>
  <si>
    <t>Zhotovitel prohlašuje, že podmínky a rozsah poptávky ( výkresové a textové části a soupisu výkonů) podrobně prostudoval, že jsou mu zcela jasné a jednoznačné a tím bere na vědomí, že na veškeré nároky, které vyplynou dodatečně, z důvodu nepochopení či  nerespektování těchto podmínek, nebude brán zřetel.</t>
  </si>
  <si>
    <t>SO 01</t>
  </si>
  <si>
    <t>SO01_SA</t>
  </si>
  <si>
    <t>b) součásti prací jsou veškeré zkoušky, potřebná měření, inspekce, uvedení zařízení do provozu, zaškolení obsluhy, provozní řády, manuály a revize v českém jazyce. Za komplexní vyzkoušení se považuje bezporuchový provoz po dobu minimálně 96 hod.</t>
  </si>
  <si>
    <t>Zákazník:</t>
  </si>
  <si>
    <t>Projekt:</t>
  </si>
  <si>
    <t>Část:</t>
  </si>
  <si>
    <t>Výkaz výměr</t>
  </si>
  <si>
    <t>JIHOČESKÁ UNIVERZITA
V ČESKÝCH BUDĚJOVICÍCH</t>
  </si>
  <si>
    <t>TECHNICKÉ PODMÍNKY PRO ZADÁNÍ VZ NA STAVEBNÍ PRÁCE „STAVEBNÍ PRÁCE PřF JU“</t>
  </si>
  <si>
    <t>Zastřešení otevíravých světlíků</t>
  </si>
  <si>
    <t>TR 102x5</t>
  </si>
  <si>
    <t>HEA 100</t>
  </si>
  <si>
    <t>kg</t>
  </si>
  <si>
    <t>přídavek na plechy a svary</t>
  </si>
  <si>
    <r>
      <t>m</t>
    </r>
    <r>
      <rPr>
        <vertAlign val="superscript"/>
        <sz val="9"/>
        <rFont val="Arial"/>
        <family val="2"/>
        <charset val="238"/>
      </rPr>
      <t>2</t>
    </r>
  </si>
  <si>
    <t>ks</t>
  </si>
  <si>
    <t>Opatření č. 01</t>
  </si>
  <si>
    <t>1.1</t>
  </si>
  <si>
    <t>Vybourání konstrukce střešního pláště pro osazení kotevních plechů</t>
  </si>
  <si>
    <t>kpl</t>
  </si>
  <si>
    <t>Zastřešení otevíravých světlíků, 4ks</t>
  </si>
  <si>
    <t>Kotvy HILTY HIT-V M16 + HIT-HY 200</t>
  </si>
  <si>
    <t>Dodávka a osazení OCEL NEREZ A4</t>
  </si>
  <si>
    <t>Střešní krytina z trapézových deskek polykarbonátových 76/18/1,1</t>
  </si>
  <si>
    <t>Dodáva a montáž ocelové konstrukce zastřešení z Ocelových profilů:
pozn. ocelová konstrukce je ošetřena žárovým zinkováním</t>
  </si>
  <si>
    <t>Dodávka a montáž silné desky z extrudovaného polystyrenu XPS700</t>
  </si>
  <si>
    <t>Dodávka, montáž a dotažení tepelné izolace ke sloupkům konstrukce zastřešení</t>
  </si>
  <si>
    <t xml:space="preserve">Dodávka, montáž doplnění hydorizolace střechy, vytažení hydroizolace cca 300mm kolem sloupků  </t>
  </si>
  <si>
    <t>Vypracování dokumentace pro provedení stavby, dílenské dokumentace a zapracování změn do dokumentace skutečného provedení stavby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</si>
  <si>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</si>
  <si>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</si>
  <si>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</si>
  <si>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</si>
  <si>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</si>
  <si>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</si>
  <si>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</si>
  <si>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</si>
  <si>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</si>
  <si>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</si>
  <si>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</si>
  <si>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</si>
  <si>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A.2</t>
  </si>
  <si>
    <r>
      <t xml:space="preserve">
Tebodin Czech Republic, s.r.o.
</t>
    </r>
    <r>
      <rPr>
        <sz val="9"/>
        <rFont val="Arial"/>
        <family val="2"/>
        <charset val="238"/>
      </rPr>
      <t xml:space="preserve">Prvního pluku 20/224, 186 59 Praha
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archivní číslo</t>
    </r>
    <r>
      <rPr>
        <b/>
        <sz val="9"/>
        <rFont val="Arial"/>
        <family val="2"/>
        <charset val="238"/>
      </rPr>
      <t xml:space="preserve">: 6795-000-61/7423 001
</t>
    </r>
    <r>
      <rPr>
        <sz val="9"/>
        <rFont val="Arial"/>
        <family val="2"/>
        <charset val="238"/>
      </rPr>
      <t>autor</t>
    </r>
    <r>
      <rPr>
        <b/>
        <sz val="9"/>
        <rFont val="Arial"/>
        <family val="2"/>
        <charset val="238"/>
      </rPr>
      <t xml:space="preserve">: kolektiv
</t>
    </r>
    <r>
      <rPr>
        <sz val="9"/>
        <rFont val="Arial"/>
        <family val="2"/>
        <charset val="238"/>
      </rPr>
      <t>datum zpracování</t>
    </r>
    <r>
      <rPr>
        <b/>
        <sz val="9"/>
        <rFont val="Arial"/>
        <family val="2"/>
        <charset val="238"/>
      </rPr>
      <t>: 08/2014
Výkaz výměr</t>
    </r>
  </si>
  <si>
    <r>
      <t xml:space="preserve">Tebodin Czech Republic, s.r.o.
</t>
    </r>
    <r>
      <rPr>
        <sz val="9"/>
        <rFont val="Arial"/>
        <family val="2"/>
        <charset val="238"/>
      </rPr>
      <t xml:space="preserve">Prvního pluku 20/224, 186 59 Praha
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archivní číslo</t>
    </r>
    <r>
      <rPr>
        <b/>
        <sz val="9"/>
        <rFont val="Arial"/>
        <family val="2"/>
        <charset val="238"/>
      </rPr>
      <t xml:space="preserve">: 6795-000-61/7423 001
</t>
    </r>
    <r>
      <rPr>
        <sz val="9"/>
        <rFont val="Arial"/>
        <family val="2"/>
        <charset val="238"/>
      </rPr>
      <t>autor</t>
    </r>
    <r>
      <rPr>
        <b/>
        <sz val="9"/>
        <rFont val="Arial"/>
        <family val="2"/>
        <charset val="238"/>
      </rPr>
      <t xml:space="preserve">: kolektiv autorů
</t>
    </r>
    <r>
      <rPr>
        <sz val="9"/>
        <rFont val="Arial"/>
        <family val="2"/>
        <charset val="238"/>
      </rPr>
      <t>datum zpracování</t>
    </r>
    <r>
      <rPr>
        <b/>
        <sz val="9"/>
        <rFont val="Arial"/>
        <family val="2"/>
        <charset val="238"/>
      </rPr>
      <t>: 08/2014</t>
    </r>
  </si>
  <si>
    <t>Zastřešení otvíravých světlíků</t>
  </si>
  <si>
    <t>Úprava hromosvodu z důvodu zastřešení světlíku
- provést podle ČSN EN 62305 ed. 2 (část 1-4)
- 4x pomocný jímač výšky 0,5 m vyrobený z drátu FeZn d=8 mm umístěný do rohů zastřešení, 2x svod z drátu FeZn d=8 mm připojit na stávající mřížovou jímací soustavu; vč. potřebných svorek</t>
  </si>
  <si>
    <t>1.14</t>
  </si>
  <si>
    <t>A.3</t>
  </si>
  <si>
    <t>Výchozí revize na uzemnění a ochranu před bleskem 
vč. vypracování revizní zprávy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</si>
</sst>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);[Red]\(#,##0.00\)"/>
    <numFmt numFmtId="166" formatCode="#,##0.000"/>
  </numFmts>
  <fonts count="37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8"/>
      <name val="Arial"/>
      <family val="2"/>
      <charset val="238"/>
    </font>
    <font>
      <sz val="10"/>
      <name val="Helv"/>
    </font>
    <font>
      <sz val="9"/>
      <name val="Arial"/>
      <family val="2"/>
    </font>
    <font>
      <b/>
      <sz val="9"/>
      <name val="Arial"/>
      <family val="2"/>
      <charset val="238"/>
    </font>
    <font>
      <b/>
      <sz val="9"/>
      <color indexed="17"/>
      <name val="Arial"/>
      <family val="2"/>
      <charset val="238"/>
    </font>
    <font>
      <sz val="12"/>
      <name val="Arial Black"/>
      <family val="2"/>
      <charset val="238"/>
    </font>
    <font>
      <sz val="9"/>
      <name val="Arial"/>
      <family val="2"/>
    </font>
    <font>
      <sz val="10"/>
      <name val="Arial"/>
      <family val="2"/>
    </font>
    <font>
      <sz val="9"/>
      <name val="Arial Black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3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indexed="12"/>
      <name val="Arial"/>
      <family val="2"/>
      <charset val="238"/>
    </font>
    <font>
      <b/>
      <sz val="11"/>
      <color rgb="FF008000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name val="Arial"/>
      <family val="2"/>
      <charset val="238"/>
    </font>
    <font>
      <sz val="14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9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E0E1E3"/>
        <bgColor indexed="64"/>
      </patternFill>
    </fill>
    <fill>
      <patternFill patternType="solid">
        <fgColor rgb="FFFFFF99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34" fillId="0" borderId="0"/>
  </cellStyleXfs>
  <cellXfs count="242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3" fillId="0" borderId="4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15" fillId="0" borderId="0" xfId="15" applyFont="1" applyBorder="1" applyAlignment="1">
      <alignment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49" fontId="13" fillId="0" borderId="24" xfId="0" applyNumberFormat="1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19" xfId="0" applyFont="1" applyBorder="1" applyAlignment="1">
      <alignment horizontal="center" vertical="center" wrapText="1"/>
    </xf>
    <xf numFmtId="4" fontId="13" fillId="0" borderId="25" xfId="0" applyNumberFormat="1" applyFont="1" applyBorder="1" applyAlignment="1">
      <alignment vertical="center" wrapText="1"/>
    </xf>
    <xf numFmtId="164" fontId="13" fillId="0" borderId="19" xfId="0" applyNumberFormat="1" applyFont="1" applyBorder="1" applyAlignment="1">
      <alignment vertical="center" wrapText="1"/>
    </xf>
    <xf numFmtId="164" fontId="13" fillId="0" borderId="26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4" fontId="2" fillId="0" borderId="18" xfId="0" applyNumberFormat="1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left" vertical="center" wrapText="1"/>
    </xf>
    <xf numFmtId="164" fontId="2" fillId="0" borderId="27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17" applyFont="1" applyFill="1" applyBorder="1" applyAlignment="1">
      <alignment vertical="center" wrapText="1"/>
    </xf>
    <xf numFmtId="49" fontId="13" fillId="0" borderId="3" xfId="0" applyNumberFormat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4" fontId="13" fillId="0" borderId="18" xfId="0" applyNumberFormat="1" applyFont="1" applyBorder="1" applyAlignment="1">
      <alignment vertical="center" wrapText="1"/>
    </xf>
    <xf numFmtId="164" fontId="13" fillId="0" borderId="4" xfId="0" applyNumberFormat="1" applyFont="1" applyBorder="1" applyAlignment="1">
      <alignment vertical="center" wrapText="1"/>
    </xf>
    <xf numFmtId="164" fontId="13" fillId="0" borderId="27" xfId="0" applyNumberFormat="1" applyFont="1" applyBorder="1" applyAlignment="1">
      <alignment vertical="center" wrapText="1"/>
    </xf>
    <xf numFmtId="49" fontId="13" fillId="0" borderId="4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Border="1" applyAlignment="1">
      <alignment vertical="center" wrapText="1"/>
    </xf>
    <xf numFmtId="49" fontId="2" fillId="2" borderId="8" xfId="15" applyNumberFormat="1" applyFont="1" applyFill="1" applyBorder="1" applyAlignment="1">
      <alignment horizontal="center" vertical="center" wrapText="1"/>
    </xf>
    <xf numFmtId="49" fontId="10" fillId="4" borderId="29" xfId="0" applyNumberFormat="1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wrapText="1"/>
    </xf>
    <xf numFmtId="0" fontId="13" fillId="0" borderId="19" xfId="0" applyFont="1" applyFill="1" applyBorder="1" applyAlignment="1">
      <alignment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49" fontId="2" fillId="2" borderId="7" xfId="15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0" fillId="0" borderId="1" xfId="15" applyFont="1" applyBorder="1" applyAlignment="1">
      <alignment vertical="center" wrapText="1"/>
    </xf>
    <xf numFmtId="49" fontId="13" fillId="0" borderId="2" xfId="0" applyNumberFormat="1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6" fillId="3" borderId="7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center" vertical="center" wrapText="1"/>
    </xf>
    <xf numFmtId="4" fontId="10" fillId="3" borderId="8" xfId="0" applyNumberFormat="1" applyFont="1" applyFill="1" applyBorder="1" applyAlignment="1">
      <alignment horizontal="right" vertical="center" wrapText="1"/>
    </xf>
    <xf numFmtId="164" fontId="10" fillId="3" borderId="8" xfId="0" applyNumberFormat="1" applyFont="1" applyFill="1" applyBorder="1" applyAlignment="1">
      <alignment horizontal="center" vertical="center" wrapText="1"/>
    </xf>
    <xf numFmtId="164" fontId="10" fillId="3" borderId="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13" fillId="5" borderId="4" xfId="0" applyNumberFormat="1" applyFont="1" applyFill="1" applyBorder="1" applyAlignment="1">
      <alignment vertical="center" wrapText="1"/>
    </xf>
    <xf numFmtId="164" fontId="13" fillId="0" borderId="5" xfId="0" applyNumberFormat="1" applyFont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vertical="center" wrapText="1"/>
    </xf>
    <xf numFmtId="0" fontId="17" fillId="4" borderId="30" xfId="19" applyFont="1" applyFill="1" applyBorder="1" applyAlignment="1" applyProtection="1">
      <alignment horizontal="center" vertical="top" wrapText="1"/>
    </xf>
    <xf numFmtId="165" fontId="17" fillId="4" borderId="30" xfId="19" applyNumberFormat="1" applyFont="1" applyFill="1" applyBorder="1" applyAlignment="1" applyProtection="1">
      <alignment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4" fontId="13" fillId="0" borderId="27" xfId="0" applyNumberFormat="1" applyFont="1" applyBorder="1" applyAlignment="1">
      <alignment vertical="center" wrapText="1"/>
    </xf>
    <xf numFmtId="0" fontId="9" fillId="0" borderId="4" xfId="0" applyNumberFormat="1" applyFont="1" applyFill="1" applyBorder="1" applyAlignment="1">
      <alignment vertical="center" wrapText="1"/>
    </xf>
    <xf numFmtId="0" fontId="4" fillId="0" borderId="1" xfId="15" applyFont="1" applyBorder="1" applyAlignment="1">
      <alignment horizontal="left" vertical="center" wrapText="1"/>
    </xf>
    <xf numFmtId="49" fontId="1" fillId="6" borderId="7" xfId="20" applyNumberFormat="1" applyFont="1" applyFill="1" applyBorder="1" applyAlignment="1">
      <alignment horizontal="center" vertical="center"/>
    </xf>
    <xf numFmtId="49" fontId="1" fillId="6" borderId="8" xfId="20" applyNumberFormat="1" applyFont="1" applyFill="1" applyBorder="1" applyAlignment="1">
      <alignment horizontal="center" vertical="center"/>
    </xf>
    <xf numFmtId="0" fontId="18" fillId="6" borderId="8" xfId="20" applyFont="1" applyFill="1" applyBorder="1" applyAlignment="1">
      <alignment vertical="center"/>
    </xf>
    <xf numFmtId="0" fontId="21" fillId="4" borderId="28" xfId="19" applyFont="1" applyFill="1" applyBorder="1" applyAlignment="1" applyProtection="1">
      <alignment vertical="top" wrapText="1"/>
    </xf>
    <xf numFmtId="0" fontId="9" fillId="0" borderId="17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49" fontId="2" fillId="2" borderId="13" xfId="15" applyNumberFormat="1" applyFont="1" applyFill="1" applyBorder="1" applyAlignment="1">
      <alignment horizontal="center" vertical="center" wrapText="1"/>
    </xf>
    <xf numFmtId="49" fontId="2" fillId="2" borderId="16" xfId="15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12" fillId="0" borderId="0" xfId="15" applyFont="1" applyFill="1" applyBorder="1" applyAlignment="1">
      <alignment vertical="center" wrapText="1"/>
    </xf>
    <xf numFmtId="0" fontId="12" fillId="0" borderId="16" xfId="15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4" fontId="10" fillId="3" borderId="8" xfId="0" applyNumberFormat="1" applyFont="1" applyFill="1" applyBorder="1" applyAlignment="1">
      <alignment horizontal="right" vertical="center"/>
    </xf>
    <xf numFmtId="164" fontId="10" fillId="3" borderId="8" xfId="0" applyNumberFormat="1" applyFont="1" applyFill="1" applyBorder="1" applyAlignment="1">
      <alignment horizontal="center" vertical="center"/>
    </xf>
    <xf numFmtId="164" fontId="10" fillId="3" borderId="9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9" fontId="23" fillId="7" borderId="34" xfId="0" applyNumberFormat="1" applyFont="1" applyFill="1" applyBorder="1" applyAlignment="1">
      <alignment horizontal="center" vertical="center"/>
    </xf>
    <xf numFmtId="0" fontId="23" fillId="7" borderId="35" xfId="0" applyFont="1" applyFill="1" applyBorder="1" applyAlignment="1">
      <alignment vertical="center" wrapText="1"/>
    </xf>
    <xf numFmtId="0" fontId="23" fillId="7" borderId="35" xfId="0" applyFont="1" applyFill="1" applyBorder="1" applyAlignment="1">
      <alignment horizontal="center" vertical="center" wrapText="1"/>
    </xf>
    <xf numFmtId="4" fontId="23" fillId="7" borderId="9" xfId="0" applyNumberFormat="1" applyFont="1" applyFill="1" applyBorder="1" applyAlignment="1">
      <alignment horizontal="center" vertical="center" wrapText="1"/>
    </xf>
    <xf numFmtId="166" fontId="24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/>
    </xf>
    <xf numFmtId="4" fontId="1" fillId="0" borderId="36" xfId="0" applyNumberFormat="1" applyFont="1" applyFill="1" applyBorder="1" applyAlignment="1">
      <alignment horizontal="right" vertical="center"/>
    </xf>
    <xf numFmtId="166" fontId="25" fillId="0" borderId="0" xfId="0" applyNumberFormat="1" applyFont="1" applyFill="1" applyAlignment="1">
      <alignment vertical="center"/>
    </xf>
    <xf numFmtId="166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166" fontId="0" fillId="0" borderId="0" xfId="0" applyNumberFormat="1" applyAlignment="1">
      <alignment vertical="center"/>
    </xf>
    <xf numFmtId="49" fontId="23" fillId="7" borderId="3" xfId="0" applyNumberFormat="1" applyFont="1" applyFill="1" applyBorder="1" applyAlignment="1">
      <alignment vertical="center"/>
    </xf>
    <xf numFmtId="0" fontId="23" fillId="7" borderId="4" xfId="0" applyFont="1" applyFill="1" applyBorder="1" applyAlignment="1">
      <alignment vertical="center" wrapText="1"/>
    </xf>
    <xf numFmtId="0" fontId="23" fillId="7" borderId="4" xfId="0" applyFont="1" applyFill="1" applyBorder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3" fontId="25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8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49" fontId="23" fillId="8" borderId="3" xfId="0" applyNumberFormat="1" applyFont="1" applyFill="1" applyBorder="1" applyAlignment="1">
      <alignment vertical="center"/>
    </xf>
    <xf numFmtId="0" fontId="23" fillId="8" borderId="4" xfId="0" applyFont="1" applyFill="1" applyBorder="1" applyAlignment="1">
      <alignment vertical="center" wrapText="1"/>
    </xf>
    <xf numFmtId="0" fontId="23" fillId="8" borderId="4" xfId="0" applyFont="1" applyFill="1" applyBorder="1" applyAlignment="1">
      <alignment vertical="center"/>
    </xf>
    <xf numFmtId="49" fontId="23" fillId="9" borderId="3" xfId="0" applyNumberFormat="1" applyFont="1" applyFill="1" applyBorder="1" applyAlignment="1">
      <alignment vertical="center"/>
    </xf>
    <xf numFmtId="0" fontId="23" fillId="9" borderId="4" xfId="0" applyFont="1" applyFill="1" applyBorder="1" applyAlignment="1">
      <alignment vertical="center" wrapText="1"/>
    </xf>
    <xf numFmtId="0" fontId="23" fillId="9" borderId="4" xfId="0" applyFont="1" applyFill="1" applyBorder="1" applyAlignment="1">
      <alignment vertical="center"/>
    </xf>
    <xf numFmtId="49" fontId="23" fillId="6" borderId="3" xfId="0" applyNumberFormat="1" applyFont="1" applyFill="1" applyBorder="1" applyAlignment="1">
      <alignment vertical="center"/>
    </xf>
    <xf numFmtId="0" fontId="23" fillId="6" borderId="4" xfId="0" applyFont="1" applyFill="1" applyBorder="1" applyAlignment="1">
      <alignment vertical="center"/>
    </xf>
    <xf numFmtId="49" fontId="0" fillId="0" borderId="37" xfId="0" applyNumberForma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49" fontId="0" fillId="10" borderId="34" xfId="0" applyNumberFormat="1" applyFill="1" applyBorder="1"/>
    <xf numFmtId="0" fontId="1" fillId="10" borderId="35" xfId="0" applyFont="1" applyFill="1" applyBorder="1" applyAlignment="1">
      <alignment vertical="center" wrapText="1"/>
    </xf>
    <xf numFmtId="0" fontId="29" fillId="10" borderId="35" xfId="0" applyFont="1" applyFill="1" applyBorder="1" applyAlignment="1">
      <alignment horizontal="right" vertical="center" indent="1"/>
    </xf>
    <xf numFmtId="49" fontId="0" fillId="0" borderId="22" xfId="0" applyNumberFormat="1" applyBorder="1"/>
    <xf numFmtId="0" fontId="9" fillId="5" borderId="17" xfId="0" applyFont="1" applyFill="1" applyBorder="1" applyAlignment="1">
      <alignment vertical="center" wrapText="1"/>
    </xf>
    <xf numFmtId="0" fontId="0" fillId="0" borderId="17" xfId="0" applyBorder="1" applyAlignment="1">
      <alignment horizontal="right" vertical="center" indent="1"/>
    </xf>
    <xf numFmtId="4" fontId="0" fillId="0" borderId="36" xfId="0" applyNumberFormat="1" applyBorder="1"/>
    <xf numFmtId="49" fontId="0" fillId="0" borderId="3" xfId="0" applyNumberFormat="1" applyBorder="1"/>
    <xf numFmtId="0" fontId="9" fillId="5" borderId="4" xfId="0" applyFont="1" applyFill="1" applyBorder="1" applyAlignment="1">
      <alignment vertical="center" wrapText="1"/>
    </xf>
    <xf numFmtId="0" fontId="0" fillId="0" borderId="4" xfId="0" applyBorder="1" applyAlignment="1">
      <alignment horizontal="right" vertical="center" indent="1"/>
    </xf>
    <xf numFmtId="4" fontId="0" fillId="0" borderId="5" xfId="0" applyNumberFormat="1" applyBorder="1"/>
    <xf numFmtId="0" fontId="30" fillId="5" borderId="4" xfId="0" applyFont="1" applyFill="1" applyBorder="1" applyAlignment="1">
      <alignment horizontal="left" wrapText="1"/>
    </xf>
    <xf numFmtId="49" fontId="0" fillId="0" borderId="0" xfId="0" applyNumberFormat="1"/>
    <xf numFmtId="0" fontId="29" fillId="0" borderId="0" xfId="0" applyFont="1"/>
    <xf numFmtId="0" fontId="29" fillId="0" borderId="0" xfId="0" applyFont="1" applyAlignment="1">
      <alignment horizontal="right" vertical="center" indent="1"/>
    </xf>
    <xf numFmtId="4" fontId="29" fillId="0" borderId="0" xfId="0" applyNumberFormat="1" applyFont="1"/>
    <xf numFmtId="166" fontId="24" fillId="0" borderId="0" xfId="0" applyNumberFormat="1" applyFont="1"/>
    <xf numFmtId="166" fontId="0" fillId="0" borderId="0" xfId="0" applyNumberFormat="1"/>
    <xf numFmtId="0" fontId="0" fillId="0" borderId="0" xfId="0" applyAlignment="1">
      <alignment horizontal="right" vertical="center" indent="1"/>
    </xf>
    <xf numFmtId="4" fontId="0" fillId="0" borderId="0" xfId="0" applyNumberFormat="1"/>
    <xf numFmtId="4" fontId="1" fillId="0" borderId="5" xfId="0" applyNumberFormat="1" applyFont="1" applyFill="1" applyBorder="1" applyAlignment="1">
      <alignment horizontal="right" vertical="center" indent="1"/>
    </xf>
    <xf numFmtId="4" fontId="26" fillId="0" borderId="5" xfId="0" applyNumberFormat="1" applyFont="1" applyBorder="1" applyAlignment="1">
      <alignment horizontal="right" vertical="center" indent="1"/>
    </xf>
    <xf numFmtId="4" fontId="27" fillId="7" borderId="5" xfId="0" applyNumberFormat="1" applyFont="1" applyFill="1" applyBorder="1" applyAlignment="1">
      <alignment horizontal="right" vertical="center" indent="1"/>
    </xf>
    <xf numFmtId="4" fontId="0" fillId="0" borderId="5" xfId="0" applyNumberFormat="1" applyBorder="1" applyAlignment="1">
      <alignment horizontal="right" vertical="center" indent="1"/>
    </xf>
    <xf numFmtId="4" fontId="23" fillId="8" borderId="5" xfId="0" applyNumberFormat="1" applyFont="1" applyFill="1" applyBorder="1" applyAlignment="1">
      <alignment horizontal="right" vertical="center" indent="1"/>
    </xf>
    <xf numFmtId="4" fontId="23" fillId="9" borderId="5" xfId="0" applyNumberFormat="1" applyFont="1" applyFill="1" applyBorder="1" applyAlignment="1">
      <alignment horizontal="right" vertical="center" indent="1"/>
    </xf>
    <xf numFmtId="4" fontId="23" fillId="6" borderId="5" xfId="0" applyNumberFormat="1" applyFont="1" applyFill="1" applyBorder="1" applyAlignment="1">
      <alignment horizontal="right" vertical="center" indent="1"/>
    </xf>
    <xf numFmtId="4" fontId="0" fillId="0" borderId="15" xfId="0" applyNumberFormat="1" applyBorder="1" applyAlignment="1">
      <alignment horizontal="right" vertical="center" indent="1"/>
    </xf>
    <xf numFmtId="4" fontId="29" fillId="10" borderId="38" xfId="0" applyNumberFormat="1" applyFont="1" applyFill="1" applyBorder="1" applyAlignment="1">
      <alignment horizontal="right" indent="1"/>
    </xf>
    <xf numFmtId="4" fontId="13" fillId="0" borderId="4" xfId="0" applyNumberFormat="1" applyFont="1" applyFill="1" applyBorder="1" applyAlignment="1">
      <alignment horizontal="right" vertical="center" wrapText="1" indent="1"/>
    </xf>
    <xf numFmtId="4" fontId="2" fillId="0" borderId="5" xfId="0" applyNumberFormat="1" applyFont="1" applyBorder="1" applyAlignment="1">
      <alignment horizontal="right" vertical="center" wrapText="1" indent="1"/>
    </xf>
    <xf numFmtId="164" fontId="13" fillId="0" borderId="4" xfId="0" applyNumberFormat="1" applyFont="1" applyBorder="1" applyAlignment="1">
      <alignment horizontal="right" vertical="center" wrapText="1" indent="1"/>
    </xf>
    <xf numFmtId="0" fontId="18" fillId="6" borderId="8" xfId="20" applyFont="1" applyFill="1" applyBorder="1" applyAlignment="1">
      <alignment horizontal="right" vertical="center" indent="1"/>
    </xf>
    <xf numFmtId="49" fontId="2" fillId="2" borderId="8" xfId="15" applyNumberFormat="1" applyFont="1" applyFill="1" applyBorder="1" applyAlignment="1">
      <alignment horizontal="right" vertical="center" wrapText="1" indent="1"/>
    </xf>
    <xf numFmtId="49" fontId="2" fillId="2" borderId="9" xfId="15" applyNumberFormat="1" applyFont="1" applyFill="1" applyBorder="1" applyAlignment="1">
      <alignment horizontal="right" vertical="center" wrapText="1" indent="1"/>
    </xf>
    <xf numFmtId="164" fontId="13" fillId="4" borderId="30" xfId="0" applyNumberFormat="1" applyFont="1" applyFill="1" applyBorder="1" applyAlignment="1">
      <alignment horizontal="right" vertical="center" wrapText="1" indent="1"/>
    </xf>
    <xf numFmtId="164" fontId="13" fillId="4" borderId="12" xfId="0" applyNumberFormat="1" applyFont="1" applyFill="1" applyBorder="1" applyAlignment="1">
      <alignment horizontal="right" vertical="center" wrapText="1" indent="1"/>
    </xf>
    <xf numFmtId="4" fontId="13" fillId="0" borderId="19" xfId="0" applyNumberFormat="1" applyFont="1" applyFill="1" applyBorder="1" applyAlignment="1">
      <alignment horizontal="right" vertical="center" wrapText="1" indent="1"/>
    </xf>
    <xf numFmtId="4" fontId="13" fillId="0" borderId="31" xfId="0" applyNumberFormat="1" applyFont="1" applyBorder="1" applyAlignment="1">
      <alignment horizontal="right" vertical="center" wrapText="1" indent="1"/>
    </xf>
    <xf numFmtId="4" fontId="13" fillId="0" borderId="5" xfId="0" applyNumberFormat="1" applyFont="1" applyBorder="1" applyAlignment="1">
      <alignment horizontal="right" vertical="center" wrapText="1" indent="1"/>
    </xf>
    <xf numFmtId="4" fontId="13" fillId="0" borderId="33" xfId="0" applyNumberFormat="1" applyFont="1" applyFill="1" applyBorder="1" applyAlignment="1">
      <alignment horizontal="right" vertical="center" wrapText="1" indent="1"/>
    </xf>
    <xf numFmtId="164" fontId="13" fillId="0" borderId="8" xfId="0" applyNumberFormat="1" applyFont="1" applyBorder="1" applyAlignment="1">
      <alignment horizontal="right" vertical="center" wrapText="1" indent="1"/>
    </xf>
    <xf numFmtId="4" fontId="11" fillId="0" borderId="9" xfId="0" applyNumberFormat="1" applyFont="1" applyBorder="1" applyAlignment="1">
      <alignment horizontal="right" vertical="center" wrapText="1" indent="1"/>
    </xf>
    <xf numFmtId="49" fontId="2" fillId="2" borderId="16" xfId="15" applyNumberFormat="1" applyFont="1" applyFill="1" applyBorder="1" applyAlignment="1">
      <alignment horizontal="right" vertical="center" wrapText="1" indent="1"/>
    </xf>
    <xf numFmtId="49" fontId="2" fillId="2" borderId="14" xfId="15" applyNumberFormat="1" applyFont="1" applyFill="1" applyBorder="1" applyAlignment="1">
      <alignment horizontal="right" vertical="center" wrapText="1" indent="1"/>
    </xf>
    <xf numFmtId="4" fontId="13" fillId="0" borderId="6" xfId="0" applyNumberFormat="1" applyFont="1" applyFill="1" applyBorder="1" applyAlignment="1">
      <alignment horizontal="right" vertical="center" wrapText="1" indent="1"/>
    </xf>
    <xf numFmtId="4" fontId="13" fillId="0" borderId="15" xfId="0" applyNumberFormat="1" applyFont="1" applyBorder="1" applyAlignment="1">
      <alignment horizontal="right" vertical="center" wrapText="1" indent="1"/>
    </xf>
    <xf numFmtId="4" fontId="22" fillId="6" borderId="32" xfId="21" applyNumberFormat="1" applyFont="1" applyFill="1" applyBorder="1" applyAlignment="1">
      <alignment horizontal="right" vertical="center" indent="1"/>
    </xf>
    <xf numFmtId="0" fontId="31" fillId="6" borderId="8" xfId="20" applyFont="1" applyFill="1" applyBorder="1" applyAlignment="1">
      <alignment vertical="center" wrapText="1"/>
    </xf>
    <xf numFmtId="4" fontId="18" fillId="6" borderId="8" xfId="20" applyNumberFormat="1" applyFont="1" applyFill="1" applyBorder="1" applyAlignment="1">
      <alignment horizontal="right" vertical="center" indent="1"/>
    </xf>
    <xf numFmtId="4" fontId="31" fillId="6" borderId="9" xfId="20" applyNumberFormat="1" applyFont="1" applyFill="1" applyBorder="1" applyAlignment="1">
      <alignment horizontal="right" vertical="center" indent="1"/>
    </xf>
    <xf numFmtId="49" fontId="32" fillId="6" borderId="7" xfId="21" applyNumberFormat="1" applyFont="1" applyFill="1" applyBorder="1" applyAlignment="1">
      <alignment horizontal="center" vertical="center"/>
    </xf>
    <xf numFmtId="0" fontId="22" fillId="6" borderId="8" xfId="21" applyFont="1" applyFill="1" applyBorder="1" applyAlignment="1">
      <alignment vertical="center" wrapText="1"/>
    </xf>
    <xf numFmtId="0" fontId="22" fillId="6" borderId="8" xfId="21" applyFont="1" applyFill="1" applyBorder="1" applyAlignment="1">
      <alignment vertical="center"/>
    </xf>
    <xf numFmtId="4" fontId="22" fillId="6" borderId="8" xfId="21" applyNumberFormat="1" applyFont="1" applyFill="1" applyBorder="1" applyAlignment="1">
      <alignment horizontal="right" vertical="center" indent="1"/>
    </xf>
    <xf numFmtId="0" fontId="22" fillId="6" borderId="8" xfId="21" applyFont="1" applyFill="1" applyBorder="1" applyAlignment="1">
      <alignment horizontal="right" vertical="center" indent="1"/>
    </xf>
    <xf numFmtId="0" fontId="33" fillId="0" borderId="0" xfId="0" applyFont="1" applyAlignment="1">
      <alignment vertical="center"/>
    </xf>
    <xf numFmtId="4" fontId="13" fillId="0" borderId="19" xfId="0" applyNumberFormat="1" applyFont="1" applyBorder="1" applyAlignment="1">
      <alignment horizontal="right" vertical="center" wrapText="1" indent="1"/>
    </xf>
    <xf numFmtId="4" fontId="13" fillId="0" borderId="4" xfId="0" applyNumberFormat="1" applyFont="1" applyBorder="1" applyAlignment="1">
      <alignment horizontal="right" vertical="center" wrapText="1" indent="1"/>
    </xf>
    <xf numFmtId="4" fontId="13" fillId="0" borderId="33" xfId="0" applyNumberFormat="1" applyFont="1" applyBorder="1" applyAlignment="1">
      <alignment horizontal="right" vertical="center" wrapText="1" indent="1"/>
    </xf>
    <xf numFmtId="4" fontId="13" fillId="0" borderId="8" xfId="0" applyNumberFormat="1" applyFont="1" applyFill="1" applyBorder="1" applyAlignment="1">
      <alignment horizontal="right" vertical="center" wrapText="1" indent="1"/>
    </xf>
    <xf numFmtId="165" fontId="17" fillId="4" borderId="30" xfId="19" applyNumberFormat="1" applyFont="1" applyFill="1" applyBorder="1" applyAlignment="1" applyProtection="1">
      <alignment horizontal="right" wrapText="1" indent="1"/>
    </xf>
    <xf numFmtId="4" fontId="13" fillId="0" borderId="6" xfId="0" applyNumberFormat="1" applyFont="1" applyBorder="1" applyAlignment="1">
      <alignment horizontal="right" vertical="center" wrapText="1" indent="1"/>
    </xf>
    <xf numFmtId="49" fontId="9" fillId="0" borderId="24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2" fillId="0" borderId="11" xfId="15" applyFont="1" applyBorder="1" applyAlignment="1">
      <alignment horizontal="center" vertical="center" wrapText="1"/>
    </xf>
    <xf numFmtId="4" fontId="5" fillId="11" borderId="11" xfId="16" applyNumberFormat="1" applyFill="1" applyBorder="1" applyAlignment="1">
      <alignment horizontal="right" vertical="center"/>
    </xf>
    <xf numFmtId="0" fontId="5" fillId="11" borderId="2" xfId="16" applyFill="1" applyBorder="1" applyAlignment="1">
      <alignment vertical="center"/>
    </xf>
    <xf numFmtId="4" fontId="5" fillId="11" borderId="12" xfId="16" applyNumberFormat="1" applyFill="1" applyBorder="1" applyAlignment="1">
      <alignment horizontal="right" vertical="center"/>
    </xf>
    <xf numFmtId="14" fontId="5" fillId="11" borderId="13" xfId="16" applyNumberFormat="1" applyFill="1" applyBorder="1" applyAlignment="1">
      <alignment horizontal="left" vertical="center"/>
    </xf>
    <xf numFmtId="4" fontId="5" fillId="11" borderId="14" xfId="16" applyNumberFormat="1" applyFill="1" applyBorder="1" applyAlignment="1">
      <alignment horizontal="right" vertical="center"/>
    </xf>
    <xf numFmtId="4" fontId="9" fillId="0" borderId="1" xfId="0" applyNumberFormat="1" applyFont="1" applyBorder="1" applyAlignment="1">
      <alignment vertical="center" wrapText="1"/>
    </xf>
    <xf numFmtId="0" fontId="1" fillId="0" borderId="11" xfId="15" applyFont="1" applyBorder="1" applyAlignment="1">
      <alignment horizontal="center" wrapText="1"/>
    </xf>
    <xf numFmtId="0" fontId="35" fillId="11" borderId="10" xfId="22" applyFont="1" applyFill="1" applyBorder="1" applyAlignment="1">
      <alignment vertical="center"/>
    </xf>
    <xf numFmtId="0" fontId="23" fillId="12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left" vertical="center" wrapText="1" indent="1"/>
    </xf>
    <xf numFmtId="0" fontId="1" fillId="5" borderId="6" xfId="0" applyFont="1" applyFill="1" applyBorder="1" applyAlignment="1">
      <alignment horizontal="left" vertical="center" wrapText="1" indent="1"/>
    </xf>
    <xf numFmtId="49" fontId="0" fillId="0" borderId="3" xfId="0" applyNumberFormat="1" applyBorder="1" applyAlignment="1">
      <alignment horizontal="left" vertical="center"/>
    </xf>
    <xf numFmtId="49" fontId="0" fillId="0" borderId="37" xfId="0" applyNumberFormat="1" applyBorder="1" applyAlignment="1">
      <alignment horizontal="left" vertical="center"/>
    </xf>
    <xf numFmtId="0" fontId="14" fillId="0" borderId="10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wrapText="1"/>
    </xf>
    <xf numFmtId="0" fontId="13" fillId="0" borderId="17" xfId="0" applyFont="1" applyFill="1" applyBorder="1" applyAlignment="1">
      <alignment vertical="center" wrapText="1"/>
    </xf>
    <xf numFmtId="4" fontId="13" fillId="0" borderId="17" xfId="0" applyNumberFormat="1" applyFont="1" applyBorder="1" applyAlignment="1">
      <alignment horizontal="right" vertical="center" wrapText="1" indent="1"/>
    </xf>
    <xf numFmtId="4" fontId="13" fillId="0" borderId="17" xfId="0" applyNumberFormat="1" applyFont="1" applyFill="1" applyBorder="1" applyAlignment="1">
      <alignment horizontal="right" vertical="center" wrapText="1" indent="1"/>
    </xf>
    <xf numFmtId="0" fontId="9" fillId="0" borderId="19" xfId="0" applyFont="1" applyFill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9" fillId="0" borderId="33" xfId="0" applyFont="1" applyBorder="1" applyAlignment="1">
      <alignment vertical="center" wrapText="1"/>
    </xf>
    <xf numFmtId="0" fontId="9" fillId="0" borderId="33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0" fillId="0" borderId="12" xfId="0" applyFont="1" applyFill="1" applyBorder="1" applyAlignment="1">
      <alignment wrapText="1"/>
    </xf>
    <xf numFmtId="0" fontId="21" fillId="0" borderId="16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12" xfId="0" applyBorder="1"/>
    <xf numFmtId="0" fontId="0" fillId="0" borderId="0" xfId="0"/>
    <xf numFmtId="0" fontId="14" fillId="0" borderId="0" xfId="0" applyFont="1" applyFill="1" applyBorder="1" applyAlignment="1">
      <alignment vertical="center" wrapText="1"/>
    </xf>
  </cellXfs>
  <cellStyles count="23">
    <cellStyle name="_06_GCZ_BQ_SO_1241_Hruba" xfId="1"/>
    <cellStyle name="_06_GCZ_BQ_SO_1242+1710_Hruba" xfId="2"/>
    <cellStyle name="_06_GCZ_BQ_SO_1510_Hruba" xfId="3"/>
    <cellStyle name="_06_GCZ_BQ_SO_1810_Hruba" xfId="4"/>
    <cellStyle name="_6VX01" xfId="5"/>
    <cellStyle name="_F6_BS_SO 01+04_6SX01" xfId="6"/>
    <cellStyle name="_SO 05_F6_rain wat drain.060531" xfId="7"/>
    <cellStyle name="_SO 16_6VX01_vzduchotechnika" xfId="8"/>
    <cellStyle name="_TI_SO 01_060301_cz_en" xfId="9"/>
    <cellStyle name="fnRegressQ" xfId="10"/>
    <cellStyle name="normálne 2" xfId="11"/>
    <cellStyle name="normálne__výkaz výmer old" xfId="12"/>
    <cellStyle name="Normální" xfId="0" builtinId="0"/>
    <cellStyle name="normální 2" xfId="13"/>
    <cellStyle name="Normální 3" xfId="14"/>
    <cellStyle name="normální_06_6323_ZF_Plzen_HLAVNÍ_BQ_120929" xfId="22"/>
    <cellStyle name="normální_6278_AGC_TB4_SV_120606_doplnek_TB3" xfId="21"/>
    <cellStyle name="normální_GB_DD2_SANITARY_BQ_070105" xfId="20"/>
    <cellStyle name="normální_GB_TB6A_SANITARY_BQ_071601_Vorac" xfId="15"/>
    <cellStyle name="Styl 1" xfId="16"/>
    <cellStyle name="Style 1" xfId="18"/>
    <cellStyle name="Štýl 1" xfId="17"/>
    <cellStyle name="標準_20070117 Mechanical BOQ CLIENT CONTRACT last version" xfId="19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28576</xdr:colOff>
      <xdr:row>0</xdr:row>
      <xdr:rowOff>57150</xdr:rowOff>
    </xdr:from>
    <xdr:to>
      <xdr:col>3</xdr:col>
      <xdr:colOff>619126</xdr:colOff>
      <xdr:row>1</xdr:row>
      <xdr:rowOff>142875</xdr:rowOff>
    </xdr:to>
    <xdr:pic>
      <xdr:nvPicPr>
        <xdr:cNvPr id="8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6" y="57150"/>
          <a:ext cx="1562100" cy="78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0</xdr:row>
      <xdr:rowOff>114300</xdr:rowOff>
    </xdr:from>
    <xdr:to>
      <xdr:col>6</xdr:col>
      <xdr:colOff>666750</xdr:colOff>
      <xdr:row>1</xdr:row>
      <xdr:rowOff>133350</xdr:rowOff>
    </xdr:to>
    <xdr:pic>
      <xdr:nvPicPr>
        <xdr:cNvPr id="8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114300"/>
          <a:ext cx="1562100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showGridLines="0" view="pageBreakPreview" zoomScaleSheetLayoutView="100" workbookViewId="0">
      <selection activeCell="B16" sqref="B16"/>
    </sheetView>
  </sheetViews>
  <sheetFormatPr defaultRowHeight="12.75"/>
  <cols>
    <col min="1" max="1" width="16.7109375" style="150" customWidth="1"/>
    <col min="2" max="2" width="61.28515625" customWidth="1"/>
    <col min="3" max="3" width="14.5703125" customWidth="1"/>
    <col min="4" max="4" width="21.140625" style="157" customWidth="1"/>
    <col min="5" max="5" width="1.7109375" style="154" customWidth="1"/>
    <col min="6" max="6" width="9.85546875" style="155" bestFit="1" customWidth="1"/>
    <col min="7" max="7" width="11.140625" customWidth="1"/>
    <col min="8" max="8" width="1.7109375" customWidth="1"/>
  </cols>
  <sheetData>
    <row r="1" spans="1:14" ht="54.95" customHeight="1">
      <c r="A1" s="219" t="s">
        <v>43</v>
      </c>
      <c r="B1" s="222" t="s">
        <v>47</v>
      </c>
      <c r="C1" s="211"/>
      <c r="D1" s="212"/>
      <c r="E1"/>
      <c r="F1"/>
    </row>
    <row r="2" spans="1:14" ht="54.95" customHeight="1">
      <c r="A2" s="220" t="s">
        <v>44</v>
      </c>
      <c r="B2" s="88" t="s">
        <v>48</v>
      </c>
      <c r="C2" s="234" t="s">
        <v>83</v>
      </c>
      <c r="D2" s="235"/>
      <c r="E2"/>
      <c r="F2"/>
    </row>
    <row r="3" spans="1:14" ht="30" customHeight="1">
      <c r="A3" s="220" t="s">
        <v>45</v>
      </c>
      <c r="B3" s="89" t="s">
        <v>24</v>
      </c>
      <c r="C3" s="234"/>
      <c r="D3" s="235"/>
      <c r="E3"/>
      <c r="F3"/>
    </row>
    <row r="4" spans="1:14" s="91" customFormat="1" ht="39.950000000000003" customHeight="1" thickBot="1">
      <c r="A4" s="221"/>
      <c r="B4" s="90"/>
      <c r="C4" s="236" t="s">
        <v>46</v>
      </c>
      <c r="D4" s="237"/>
    </row>
    <row r="5" spans="1:14" s="91" customFormat="1" thickBot="1">
      <c r="A5" s="204"/>
      <c r="B5" s="92"/>
      <c r="C5" s="93"/>
      <c r="D5" s="94"/>
    </row>
    <row r="6" spans="1:14" s="91" customFormat="1" ht="13.5" thickBot="1">
      <c r="A6" s="60"/>
      <c r="B6" s="95"/>
      <c r="C6" s="61"/>
      <c r="D6" s="96"/>
    </row>
    <row r="7" spans="1:14" s="103" customFormat="1" ht="26.25" thickBot="1">
      <c r="A7" s="97" t="s">
        <v>25</v>
      </c>
      <c r="B7" s="98" t="s">
        <v>26</v>
      </c>
      <c r="C7" s="99" t="s">
        <v>27</v>
      </c>
      <c r="D7" s="100" t="s">
        <v>28</v>
      </c>
      <c r="E7" s="101"/>
      <c r="F7" s="102"/>
    </row>
    <row r="8" spans="1:14" s="110" customFormat="1">
      <c r="A8" s="104"/>
      <c r="B8" s="105"/>
      <c r="C8" s="106"/>
      <c r="D8" s="107"/>
      <c r="E8" s="108"/>
      <c r="F8" s="109"/>
    </row>
    <row r="9" spans="1:14" s="110" customFormat="1" ht="19.5" customHeight="1">
      <c r="A9" s="111" t="s">
        <v>40</v>
      </c>
      <c r="B9" s="112" t="s">
        <v>84</v>
      </c>
      <c r="C9" s="113" t="s">
        <v>41</v>
      </c>
      <c r="D9" s="158">
        <f>SO01_SA!G22</f>
        <v>0</v>
      </c>
    </row>
    <row r="10" spans="1:14" s="1" customFormat="1">
      <c r="A10" s="114"/>
      <c r="B10" s="115"/>
      <c r="C10" s="116"/>
      <c r="D10" s="159"/>
      <c r="E10" s="101"/>
      <c r="F10" s="117"/>
    </row>
    <row r="11" spans="1:14" s="124" customFormat="1">
      <c r="A11" s="118"/>
      <c r="B11" s="119" t="s">
        <v>29</v>
      </c>
      <c r="C11" s="120"/>
      <c r="D11" s="160">
        <f>SUBTOTAL(9,D8:D10)</f>
        <v>0</v>
      </c>
      <c r="E11" s="121"/>
      <c r="F11" s="122"/>
      <c r="G11" s="123"/>
      <c r="H11" s="1"/>
      <c r="I11" s="1"/>
      <c r="J11" s="1"/>
      <c r="K11" s="1"/>
      <c r="L11" s="1"/>
      <c r="M11" s="1"/>
      <c r="N11" s="1"/>
    </row>
    <row r="12" spans="1:14" s="1" customFormat="1">
      <c r="A12" s="114"/>
      <c r="B12" s="125"/>
      <c r="C12" s="116"/>
      <c r="D12" s="161"/>
      <c r="E12" s="101"/>
      <c r="F12" s="117"/>
      <c r="G12" s="123"/>
    </row>
    <row r="13" spans="1:14" s="1" customFormat="1">
      <c r="A13" s="114"/>
      <c r="B13" s="115"/>
      <c r="C13" s="126"/>
      <c r="D13" s="161"/>
      <c r="E13" s="101"/>
      <c r="F13" s="117"/>
      <c r="G13"/>
      <c r="H13"/>
      <c r="I13"/>
      <c r="J13"/>
    </row>
    <row r="14" spans="1:14" s="124" customFormat="1">
      <c r="A14" s="127"/>
      <c r="B14" s="128" t="s">
        <v>30</v>
      </c>
      <c r="C14" s="129"/>
      <c r="D14" s="162">
        <f>D11</f>
        <v>0</v>
      </c>
      <c r="E14" s="121"/>
      <c r="F14" s="122"/>
      <c r="G14"/>
      <c r="H14"/>
      <c r="I14"/>
      <c r="J14"/>
    </row>
    <row r="15" spans="1:14" s="1" customFormat="1">
      <c r="A15" s="114"/>
      <c r="B15" s="115"/>
      <c r="C15" s="126"/>
      <c r="D15" s="161"/>
      <c r="E15" s="101"/>
      <c r="F15" s="117"/>
      <c r="G15"/>
      <c r="H15"/>
      <c r="I15"/>
      <c r="J15"/>
    </row>
    <row r="16" spans="1:14" s="124" customFormat="1">
      <c r="A16" s="130"/>
      <c r="B16" s="131" t="s">
        <v>31</v>
      </c>
      <c r="C16" s="132"/>
      <c r="D16" s="163">
        <f>D14*0.21</f>
        <v>0</v>
      </c>
      <c r="E16" s="121"/>
      <c r="F16" s="122"/>
      <c r="H16"/>
      <c r="I16"/>
      <c r="J16"/>
      <c r="K16"/>
      <c r="L16"/>
      <c r="M16"/>
      <c r="N16"/>
    </row>
    <row r="17" spans="1:14" s="1" customFormat="1">
      <c r="A17" s="114"/>
      <c r="B17" s="115"/>
      <c r="C17" s="126"/>
      <c r="D17" s="161"/>
      <c r="E17" s="101"/>
      <c r="F17" s="117"/>
      <c r="H17"/>
      <c r="I17"/>
      <c r="J17"/>
      <c r="K17"/>
      <c r="L17"/>
      <c r="M17"/>
      <c r="N17"/>
    </row>
    <row r="18" spans="1:14" s="124" customFormat="1">
      <c r="A18" s="133"/>
      <c r="B18" s="214" t="s">
        <v>32</v>
      </c>
      <c r="C18" s="134"/>
      <c r="D18" s="164">
        <f>D14+D16</f>
        <v>0</v>
      </c>
      <c r="E18" s="121"/>
      <c r="F18" s="122"/>
      <c r="H18"/>
      <c r="I18"/>
      <c r="J18"/>
      <c r="K18"/>
      <c r="L18"/>
      <c r="M18"/>
      <c r="N18"/>
    </row>
    <row r="19" spans="1:14" s="1" customFormat="1" ht="13.5" thickBot="1">
      <c r="A19" s="135"/>
      <c r="B19" s="136"/>
      <c r="C19" s="137"/>
      <c r="D19" s="165"/>
      <c r="E19" s="101"/>
      <c r="F19" s="117"/>
      <c r="J19"/>
      <c r="K19"/>
      <c r="L19"/>
      <c r="M19"/>
      <c r="N19"/>
    </row>
    <row r="20" spans="1:14" ht="13.5" thickBot="1">
      <c r="A20" s="138"/>
      <c r="B20" s="139" t="s">
        <v>33</v>
      </c>
      <c r="C20" s="140"/>
      <c r="D20" s="166"/>
      <c r="E20"/>
      <c r="F20"/>
    </row>
    <row r="21" spans="1:14" ht="60">
      <c r="A21" s="141"/>
      <c r="B21" s="142" t="s">
        <v>39</v>
      </c>
      <c r="C21" s="143"/>
      <c r="D21" s="144"/>
      <c r="E21"/>
      <c r="F21"/>
    </row>
    <row r="22" spans="1:14" ht="48">
      <c r="A22" s="145"/>
      <c r="B22" s="146" t="s">
        <v>34</v>
      </c>
      <c r="C22" s="147"/>
      <c r="D22" s="148"/>
      <c r="E22"/>
      <c r="F22"/>
    </row>
    <row r="23" spans="1:14" ht="13.5" thickBot="1">
      <c r="A23" s="145"/>
      <c r="B23" s="149"/>
      <c r="C23" s="147"/>
      <c r="D23" s="148"/>
      <c r="E23"/>
      <c r="F23"/>
    </row>
    <row r="24" spans="1:14" ht="35.1" customHeight="1">
      <c r="A24" s="217" t="s">
        <v>35</v>
      </c>
      <c r="B24" s="215"/>
      <c r="C24" s="213"/>
      <c r="D24" s="206"/>
      <c r="E24"/>
      <c r="F24"/>
    </row>
    <row r="25" spans="1:14" ht="35.1" customHeight="1">
      <c r="A25" s="217" t="s">
        <v>38</v>
      </c>
      <c r="B25" s="215"/>
      <c r="C25" s="207"/>
      <c r="D25" s="208"/>
      <c r="E25"/>
      <c r="F25"/>
    </row>
    <row r="26" spans="1:14" ht="35.1" customHeight="1">
      <c r="A26" s="217" t="s">
        <v>36</v>
      </c>
      <c r="B26" s="215"/>
      <c r="C26" s="207"/>
      <c r="D26" s="208"/>
      <c r="E26"/>
      <c r="F26"/>
    </row>
    <row r="27" spans="1:14" ht="35.1" customHeight="1" thickBot="1">
      <c r="A27" s="218" t="s">
        <v>37</v>
      </c>
      <c r="B27" s="216"/>
      <c r="C27" s="209"/>
      <c r="D27" s="210"/>
      <c r="E27"/>
      <c r="F27"/>
    </row>
    <row r="28" spans="1:14">
      <c r="B28" s="151"/>
      <c r="C28" s="152"/>
      <c r="D28" s="153"/>
    </row>
    <row r="29" spans="1:14">
      <c r="C29" s="152"/>
      <c r="D29" s="153"/>
    </row>
    <row r="30" spans="1:14">
      <c r="C30" s="156"/>
    </row>
    <row r="31" spans="1:14">
      <c r="C31" s="156"/>
    </row>
    <row r="32" spans="1:14">
      <c r="C32" s="156"/>
    </row>
    <row r="33" spans="3:3">
      <c r="C33" s="156"/>
    </row>
    <row r="34" spans="3:3">
      <c r="C34" s="156"/>
    </row>
    <row r="35" spans="3:3">
      <c r="C35" s="156"/>
    </row>
    <row r="36" spans="3:3">
      <c r="C36" s="156"/>
    </row>
    <row r="37" spans="3:3">
      <c r="C37" s="156"/>
    </row>
    <row r="38" spans="3:3">
      <c r="C38" s="156"/>
    </row>
    <row r="39" spans="3:3">
      <c r="C39" s="156"/>
    </row>
    <row r="40" spans="3:3">
      <c r="C40" s="156"/>
    </row>
    <row r="41" spans="3:3">
      <c r="C41" s="156"/>
    </row>
    <row r="42" spans="3:3">
      <c r="C42" s="156"/>
    </row>
    <row r="43" spans="3:3">
      <c r="C43" s="156"/>
    </row>
    <row r="44" spans="3:3">
      <c r="C44" s="156"/>
    </row>
    <row r="45" spans="3:3">
      <c r="C45" s="156"/>
    </row>
    <row r="46" spans="3:3">
      <c r="C46" s="156"/>
    </row>
    <row r="47" spans="3:3">
      <c r="C47" s="156"/>
    </row>
    <row r="48" spans="3:3">
      <c r="C48" s="156"/>
    </row>
    <row r="49" spans="3:3">
      <c r="C49" s="156"/>
    </row>
    <row r="50" spans="3:3">
      <c r="C50" s="156"/>
    </row>
    <row r="51" spans="3:3">
      <c r="C51" s="156"/>
    </row>
    <row r="52" spans="3:3">
      <c r="C52" s="156"/>
    </row>
    <row r="53" spans="3:3">
      <c r="C53" s="156"/>
    </row>
    <row r="54" spans="3:3">
      <c r="C54" s="156"/>
    </row>
    <row r="55" spans="3:3">
      <c r="C55" s="156"/>
    </row>
    <row r="56" spans="3:3">
      <c r="C56" s="156"/>
    </row>
    <row r="57" spans="3:3">
      <c r="C57" s="156"/>
    </row>
    <row r="58" spans="3:3">
      <c r="C58" s="156"/>
    </row>
    <row r="59" spans="3:3">
      <c r="C59" s="156"/>
    </row>
    <row r="60" spans="3:3">
      <c r="C60" s="156"/>
    </row>
    <row r="61" spans="3:3">
      <c r="C61" s="156"/>
    </row>
    <row r="62" spans="3:3">
      <c r="C62" s="156"/>
    </row>
    <row r="63" spans="3:3">
      <c r="C63" s="156"/>
    </row>
    <row r="64" spans="3:3">
      <c r="C64" s="156"/>
    </row>
    <row r="65" spans="3:3">
      <c r="C65" s="156"/>
    </row>
    <row r="66" spans="3:3">
      <c r="C66" s="156"/>
    </row>
    <row r="67" spans="3:3">
      <c r="C67" s="156"/>
    </row>
    <row r="68" spans="3:3">
      <c r="C68" s="156"/>
    </row>
    <row r="69" spans="3:3">
      <c r="C69" s="156"/>
    </row>
    <row r="70" spans="3:3">
      <c r="C70" s="156"/>
    </row>
    <row r="71" spans="3:3">
      <c r="C71" s="156"/>
    </row>
    <row r="72" spans="3:3">
      <c r="C72" s="156"/>
    </row>
    <row r="73" spans="3:3">
      <c r="C73" s="156"/>
    </row>
    <row r="74" spans="3:3">
      <c r="C74" s="156"/>
    </row>
    <row r="75" spans="3:3">
      <c r="C75" s="156"/>
    </row>
  </sheetData>
  <mergeCells count="2">
    <mergeCell ref="C2:D3"/>
    <mergeCell ref="C4:D4"/>
  </mergeCells>
  <pageMargins left="0.39370078740157483" right="0.39370078740157483" top="0.74803149606299213" bottom="0.74803149606299213" header="0.31496062992125984" footer="0.31496062992125984"/>
  <pageSetup paperSize="9" fitToHeight="0" orientation="portrait" r:id="rId1"/>
  <headerFooter>
    <oddFooter>&amp;L&amp;F&amp;A&amp;C&amp;P/&amp;N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51"/>
  <sheetViews>
    <sheetView showGridLines="0" tabSelected="1" view="pageBreakPreview" zoomScaleSheetLayoutView="100" workbookViewId="0">
      <selection activeCell="C3" sqref="C3"/>
    </sheetView>
  </sheetViews>
  <sheetFormatPr defaultColWidth="9.140625" defaultRowHeight="12.75"/>
  <cols>
    <col min="1" max="1" width="8.28515625" style="72" customWidth="1"/>
    <col min="2" max="2" width="16.5703125" style="45" customWidth="1"/>
    <col min="3" max="3" width="61.28515625" style="45" customWidth="1"/>
    <col min="4" max="4" width="8.42578125" style="73" customWidth="1"/>
    <col min="5" max="5" width="10.140625" style="74" customWidth="1"/>
    <col min="6" max="6" width="13.5703125" style="75" customWidth="1"/>
    <col min="7" max="7" width="18" style="75" customWidth="1"/>
    <col min="8" max="8" width="9.140625" style="1" customWidth="1"/>
    <col min="9" max="16384" width="9.140625" style="1"/>
  </cols>
  <sheetData>
    <row r="1" spans="1:8" ht="60" customHeight="1">
      <c r="A1" s="49"/>
      <c r="B1" s="50" t="s">
        <v>43</v>
      </c>
      <c r="C1" s="78" t="str">
        <f>Rekapitulace!B1</f>
        <v>JIHOČESKÁ UNIVERZITA
V ČESKÝCH BUDĚJOVICÍCH</v>
      </c>
      <c r="D1" s="51"/>
      <c r="E1" s="51"/>
      <c r="F1" s="211"/>
      <c r="G1" s="205"/>
      <c r="H1" s="4"/>
    </row>
    <row r="2" spans="1:8" ht="54.6" customHeight="1">
      <c r="A2" s="52"/>
      <c r="B2" s="53" t="s">
        <v>44</v>
      </c>
      <c r="C2" s="88" t="str">
        <f>Rekapitulace!B2</f>
        <v>TECHNICKÉ PODMÍNKY PRO ZADÁNÍ VZ NA STAVEBNÍ PRÁCE „STAVEBNÍ PRÁCE PřF JU“</v>
      </c>
      <c r="D2" s="8"/>
      <c r="E2" s="8"/>
      <c r="F2" s="238" t="s">
        <v>82</v>
      </c>
      <c r="G2" s="239"/>
      <c r="H2" s="4"/>
    </row>
    <row r="3" spans="1:8" ht="50.1" customHeight="1" thickBot="1">
      <c r="A3" s="52"/>
      <c r="B3" s="241" t="s">
        <v>56</v>
      </c>
      <c r="C3" s="89" t="s">
        <v>49</v>
      </c>
      <c r="D3" s="8"/>
      <c r="E3" s="8"/>
      <c r="F3" s="240"/>
      <c r="G3" s="239"/>
    </row>
    <row r="4" spans="1:8" ht="15" customHeight="1" thickBot="1">
      <c r="A4" s="54"/>
      <c r="B4" s="55"/>
      <c r="C4" s="9"/>
      <c r="D4" s="56"/>
      <c r="E4" s="57"/>
      <c r="F4" s="58"/>
      <c r="G4" s="59"/>
      <c r="H4" s="6"/>
    </row>
    <row r="5" spans="1:8" s="12" customFormat="1" ht="24.75" thickBot="1">
      <c r="A5" s="60" t="s">
        <v>13</v>
      </c>
      <c r="B5" s="61" t="s">
        <v>14</v>
      </c>
      <c r="C5" s="10" t="s">
        <v>1</v>
      </c>
      <c r="D5" s="61" t="s">
        <v>2</v>
      </c>
      <c r="E5" s="62" t="s">
        <v>15</v>
      </c>
      <c r="F5" s="63" t="s">
        <v>16</v>
      </c>
      <c r="G5" s="64" t="s">
        <v>17</v>
      </c>
      <c r="H5" s="11"/>
    </row>
    <row r="6" spans="1:8" s="19" customFormat="1">
      <c r="A6" s="13"/>
      <c r="B6" s="14"/>
      <c r="C6" s="15"/>
      <c r="D6" s="15"/>
      <c r="E6" s="16"/>
      <c r="F6" s="17"/>
      <c r="G6" s="18"/>
      <c r="H6" s="7"/>
    </row>
    <row r="7" spans="1:8" s="26" customFormat="1">
      <c r="A7" s="20"/>
      <c r="B7" s="3"/>
      <c r="C7" s="21" t="s">
        <v>0</v>
      </c>
      <c r="D7" s="2"/>
      <c r="E7" s="22"/>
      <c r="F7" s="23"/>
      <c r="G7" s="24"/>
      <c r="H7" s="25"/>
    </row>
    <row r="8" spans="1:8" ht="36">
      <c r="A8" s="28"/>
      <c r="B8" s="5"/>
      <c r="C8" s="48" t="s">
        <v>4</v>
      </c>
      <c r="D8" s="30"/>
      <c r="E8" s="35"/>
      <c r="F8" s="65"/>
      <c r="G8" s="66"/>
    </row>
    <row r="9" spans="1:8" ht="48">
      <c r="A9" s="28"/>
      <c r="B9" s="5"/>
      <c r="C9" s="48" t="s">
        <v>42</v>
      </c>
      <c r="D9" s="30"/>
      <c r="E9" s="35"/>
      <c r="F9" s="65"/>
      <c r="G9" s="66"/>
    </row>
    <row r="10" spans="1:8" ht="24">
      <c r="A10" s="28"/>
      <c r="B10" s="5"/>
      <c r="C10" s="48" t="s">
        <v>10</v>
      </c>
      <c r="D10" s="30"/>
      <c r="E10" s="35"/>
      <c r="F10" s="65"/>
      <c r="G10" s="66"/>
    </row>
    <row r="11" spans="1:8" ht="24">
      <c r="A11" s="28"/>
      <c r="B11" s="5"/>
      <c r="C11" s="48" t="s">
        <v>5</v>
      </c>
      <c r="D11" s="30"/>
      <c r="E11" s="35"/>
      <c r="F11" s="65"/>
      <c r="G11" s="66"/>
    </row>
    <row r="12" spans="1:8" ht="108">
      <c r="A12" s="28"/>
      <c r="B12" s="5"/>
      <c r="C12" s="48" t="s">
        <v>6</v>
      </c>
      <c r="D12" s="30"/>
      <c r="E12" s="35"/>
      <c r="F12" s="65"/>
      <c r="G12" s="66"/>
    </row>
    <row r="13" spans="1:8" ht="24">
      <c r="A13" s="28"/>
      <c r="B13" s="5"/>
      <c r="C13" s="48" t="s">
        <v>7</v>
      </c>
      <c r="D13" s="30"/>
      <c r="E13" s="35"/>
      <c r="F13" s="65"/>
      <c r="G13" s="66"/>
    </row>
    <row r="14" spans="1:8" ht="24">
      <c r="A14" s="28"/>
      <c r="B14" s="5"/>
      <c r="C14" s="48" t="s">
        <v>8</v>
      </c>
      <c r="D14" s="30"/>
      <c r="E14" s="35"/>
      <c r="F14" s="65"/>
      <c r="G14" s="66"/>
    </row>
    <row r="15" spans="1:8" ht="36">
      <c r="A15" s="28"/>
      <c r="B15" s="5"/>
      <c r="C15" s="48" t="s">
        <v>9</v>
      </c>
      <c r="D15" s="30"/>
      <c r="E15" s="35"/>
      <c r="F15" s="65"/>
      <c r="G15" s="66"/>
    </row>
    <row r="16" spans="1:8" s="26" customFormat="1">
      <c r="A16" s="20"/>
      <c r="B16" s="3"/>
      <c r="C16" s="27"/>
      <c r="D16" s="2"/>
      <c r="E16" s="22"/>
      <c r="F16" s="23"/>
      <c r="G16" s="24"/>
      <c r="H16" s="25"/>
    </row>
    <row r="17" spans="1:8" s="19" customFormat="1">
      <c r="A17" s="28"/>
      <c r="B17" s="5"/>
      <c r="C17" s="29" t="s">
        <v>11</v>
      </c>
      <c r="D17" s="30"/>
      <c r="E17" s="31"/>
      <c r="F17" s="32"/>
      <c r="G17" s="33"/>
      <c r="H17" s="7"/>
    </row>
    <row r="18" spans="1:8" s="19" customFormat="1" ht="24">
      <c r="A18" s="28"/>
      <c r="B18" s="5"/>
      <c r="C18" s="29" t="s">
        <v>3</v>
      </c>
      <c r="D18" s="30"/>
      <c r="E18" s="31"/>
      <c r="F18" s="32"/>
      <c r="G18" s="76"/>
      <c r="H18" s="7"/>
    </row>
    <row r="19" spans="1:8" s="19" customFormat="1" ht="17.850000000000001" customHeight="1">
      <c r="A19" s="67" t="str">
        <f>A24</f>
        <v>1</v>
      </c>
      <c r="B19" s="34"/>
      <c r="C19" s="77" t="str">
        <f>C24</f>
        <v>Zastřešení otevíravých světlíků, 4ks</v>
      </c>
      <c r="D19" s="68"/>
      <c r="E19" s="68"/>
      <c r="F19" s="167"/>
      <c r="G19" s="168">
        <f>G41</f>
        <v>0</v>
      </c>
      <c r="H19" s="7"/>
    </row>
    <row r="20" spans="1:8" s="19" customFormat="1" ht="17.100000000000001" customHeight="1">
      <c r="A20" s="67" t="str">
        <f>A43</f>
        <v>A</v>
      </c>
      <c r="B20" s="34"/>
      <c r="C20" s="77" t="str">
        <f>C43</f>
        <v>Ostatní náklady</v>
      </c>
      <c r="D20" s="68"/>
      <c r="E20" s="68"/>
      <c r="F20" s="167"/>
      <c r="G20" s="168">
        <f>G49</f>
        <v>0</v>
      </c>
      <c r="H20" s="7"/>
    </row>
    <row r="21" spans="1:8" s="19" customFormat="1" ht="13.5" thickBot="1">
      <c r="A21" s="67"/>
      <c r="B21" s="30"/>
      <c r="C21" s="47"/>
      <c r="D21" s="30"/>
      <c r="E21" s="35"/>
      <c r="F21" s="169"/>
      <c r="G21" s="168"/>
      <c r="H21" s="7"/>
    </row>
    <row r="22" spans="1:8" ht="19.5" customHeight="1" thickBot="1">
      <c r="A22" s="79"/>
      <c r="B22" s="80"/>
      <c r="C22" s="186" t="s">
        <v>18</v>
      </c>
      <c r="D22" s="81"/>
      <c r="E22" s="187"/>
      <c r="F22" s="170"/>
      <c r="G22" s="188">
        <f>SUM(G19:G20)</f>
        <v>0</v>
      </c>
    </row>
    <row r="23" spans="1:8" ht="13.5" thickBot="1">
      <c r="A23" s="46"/>
      <c r="B23" s="36"/>
      <c r="C23" s="36"/>
      <c r="D23" s="36"/>
      <c r="E23" s="36"/>
      <c r="F23" s="171"/>
      <c r="G23" s="172"/>
    </row>
    <row r="24" spans="1:8" ht="13.5" thickBot="1">
      <c r="A24" s="37" t="s">
        <v>19</v>
      </c>
      <c r="B24" s="38"/>
      <c r="C24" s="82" t="s">
        <v>60</v>
      </c>
      <c r="D24" s="69"/>
      <c r="E24" s="70"/>
      <c r="F24" s="173"/>
      <c r="G24" s="174"/>
    </row>
    <row r="25" spans="1:8" ht="24">
      <c r="A25" s="201"/>
      <c r="B25" s="39"/>
      <c r="C25" s="230" t="s">
        <v>64</v>
      </c>
      <c r="D25" s="223"/>
      <c r="E25" s="195"/>
      <c r="F25" s="175"/>
      <c r="G25" s="176"/>
    </row>
    <row r="26" spans="1:8">
      <c r="A26" s="203" t="s">
        <v>57</v>
      </c>
      <c r="B26" s="226"/>
      <c r="C26" s="227" t="s">
        <v>50</v>
      </c>
      <c r="D26" s="84" t="s">
        <v>52</v>
      </c>
      <c r="E26" s="228">
        <f>47.84*4</f>
        <v>191.36</v>
      </c>
      <c r="F26" s="229"/>
      <c r="G26" s="177">
        <f t="shared" ref="G26:G39" si="0">$E26*F26</f>
        <v>0</v>
      </c>
    </row>
    <row r="27" spans="1:8">
      <c r="A27" s="203" t="s">
        <v>69</v>
      </c>
      <c r="B27" s="5"/>
      <c r="C27" s="5" t="s">
        <v>51</v>
      </c>
      <c r="D27" s="224" t="s">
        <v>52</v>
      </c>
      <c r="E27" s="196">
        <f>56.6791684588991*4</f>
        <v>226.7166738355964</v>
      </c>
      <c r="F27" s="167"/>
      <c r="G27" s="177">
        <f t="shared" si="0"/>
        <v>0</v>
      </c>
    </row>
    <row r="28" spans="1:8">
      <c r="A28" s="203" t="s">
        <v>70</v>
      </c>
      <c r="B28" s="5"/>
      <c r="C28" s="5" t="s">
        <v>51</v>
      </c>
      <c r="D28" s="224" t="s">
        <v>52</v>
      </c>
      <c r="E28" s="196">
        <f>50.0110309931463*4</f>
        <v>200.0441239725852</v>
      </c>
      <c r="F28" s="167"/>
      <c r="G28" s="177">
        <f t="shared" si="0"/>
        <v>0</v>
      </c>
    </row>
    <row r="29" spans="1:8">
      <c r="A29" s="203" t="s">
        <v>71</v>
      </c>
      <c r="B29" s="5"/>
      <c r="C29" s="5" t="s">
        <v>51</v>
      </c>
      <c r="D29" s="224" t="s">
        <v>52</v>
      </c>
      <c r="E29" s="196">
        <f>100.022061986293*4</f>
        <v>400.08824794517199</v>
      </c>
      <c r="F29" s="167"/>
      <c r="G29" s="177">
        <f t="shared" si="0"/>
        <v>0</v>
      </c>
    </row>
    <row r="30" spans="1:8">
      <c r="A30" s="203" t="s">
        <v>72</v>
      </c>
      <c r="B30" s="5"/>
      <c r="C30" s="5" t="s">
        <v>51</v>
      </c>
      <c r="D30" s="224" t="s">
        <v>52</v>
      </c>
      <c r="E30" s="196">
        <f>240.052948767102*4</f>
        <v>960.21179506840804</v>
      </c>
      <c r="F30" s="167"/>
      <c r="G30" s="177">
        <f t="shared" si="0"/>
        <v>0</v>
      </c>
    </row>
    <row r="31" spans="1:8">
      <c r="A31" s="203" t="s">
        <v>73</v>
      </c>
      <c r="B31" s="5"/>
      <c r="C31" s="48" t="s">
        <v>53</v>
      </c>
      <c r="D31" s="224" t="s">
        <v>52</v>
      </c>
      <c r="E31" s="196">
        <f>105*4</f>
        <v>420</v>
      </c>
      <c r="F31" s="167"/>
      <c r="G31" s="177">
        <f t="shared" si="0"/>
        <v>0</v>
      </c>
    </row>
    <row r="32" spans="1:8">
      <c r="A32" s="203" t="s">
        <v>74</v>
      </c>
      <c r="B32" s="231"/>
      <c r="C32" s="232" t="s">
        <v>61</v>
      </c>
      <c r="D32" s="225" t="s">
        <v>55</v>
      </c>
      <c r="E32" s="178">
        <f>16*4</f>
        <v>64</v>
      </c>
      <c r="F32" s="178"/>
      <c r="G32" s="177">
        <f t="shared" si="0"/>
        <v>0</v>
      </c>
    </row>
    <row r="33" spans="1:8">
      <c r="A33" s="203" t="s">
        <v>75</v>
      </c>
      <c r="B33" s="231"/>
      <c r="C33" s="232" t="s">
        <v>62</v>
      </c>
      <c r="D33" s="225" t="s">
        <v>55</v>
      </c>
      <c r="E33" s="178">
        <f>4*4</f>
        <v>16</v>
      </c>
      <c r="F33" s="178"/>
      <c r="G33" s="177">
        <f t="shared" si="0"/>
        <v>0</v>
      </c>
    </row>
    <row r="34" spans="1:8" ht="13.5">
      <c r="A34" s="203" t="s">
        <v>76</v>
      </c>
      <c r="B34" s="231"/>
      <c r="C34" s="232" t="s">
        <v>63</v>
      </c>
      <c r="D34" s="225" t="s">
        <v>54</v>
      </c>
      <c r="E34" s="178">
        <f>11.7*4</f>
        <v>46.8</v>
      </c>
      <c r="F34" s="178"/>
      <c r="G34" s="177">
        <f t="shared" si="0"/>
        <v>0</v>
      </c>
    </row>
    <row r="35" spans="1:8">
      <c r="A35" s="203" t="s">
        <v>77</v>
      </c>
      <c r="B35" s="231"/>
      <c r="C35" s="232" t="s">
        <v>58</v>
      </c>
      <c r="D35" s="225" t="s">
        <v>59</v>
      </c>
      <c r="E35" s="197">
        <f>4*4</f>
        <v>16</v>
      </c>
      <c r="F35" s="178"/>
      <c r="G35" s="177">
        <f t="shared" si="0"/>
        <v>0</v>
      </c>
    </row>
    <row r="36" spans="1:8">
      <c r="A36" s="203" t="s">
        <v>78</v>
      </c>
      <c r="B36" s="231"/>
      <c r="C36" s="232" t="s">
        <v>65</v>
      </c>
      <c r="D36" s="225" t="s">
        <v>59</v>
      </c>
      <c r="E36" s="197">
        <f>4*4</f>
        <v>16</v>
      </c>
      <c r="F36" s="178"/>
      <c r="G36" s="177">
        <f t="shared" si="0"/>
        <v>0</v>
      </c>
    </row>
    <row r="37" spans="1:8" ht="24">
      <c r="A37" s="203" t="s">
        <v>79</v>
      </c>
      <c r="B37" s="231"/>
      <c r="C37" s="232" t="s">
        <v>66</v>
      </c>
      <c r="D37" s="225" t="s">
        <v>59</v>
      </c>
      <c r="E37" s="197">
        <v>16</v>
      </c>
      <c r="F37" s="178"/>
      <c r="G37" s="177">
        <f t="shared" si="0"/>
        <v>0</v>
      </c>
    </row>
    <row r="38" spans="1:8" ht="24">
      <c r="A38" s="203" t="s">
        <v>80</v>
      </c>
      <c r="B38" s="231"/>
      <c r="C38" s="232" t="s">
        <v>67</v>
      </c>
      <c r="D38" s="225" t="s">
        <v>59</v>
      </c>
      <c r="E38" s="197">
        <f>4*4</f>
        <v>16</v>
      </c>
      <c r="F38" s="178"/>
      <c r="G38" s="177">
        <f t="shared" si="0"/>
        <v>0</v>
      </c>
    </row>
    <row r="39" spans="1:8" ht="60">
      <c r="A39" s="203" t="s">
        <v>86</v>
      </c>
      <c r="B39" s="231"/>
      <c r="C39" s="233" t="s">
        <v>85</v>
      </c>
      <c r="D39" s="225" t="s">
        <v>59</v>
      </c>
      <c r="E39" s="197">
        <v>4</v>
      </c>
      <c r="F39" s="178"/>
      <c r="G39" s="177">
        <f t="shared" si="0"/>
        <v>0</v>
      </c>
    </row>
    <row r="40" spans="1:8" ht="13.5" thickBot="1">
      <c r="A40" s="203"/>
      <c r="B40" s="231"/>
      <c r="C40" s="232"/>
      <c r="D40" s="225"/>
      <c r="E40" s="197"/>
      <c r="F40" s="178"/>
      <c r="G40" s="177"/>
    </row>
    <row r="41" spans="1:8" s="19" customFormat="1" ht="12.75" customHeight="1" thickBot="1">
      <c r="A41" s="41"/>
      <c r="B41" s="42"/>
      <c r="C41" s="87" t="s">
        <v>12</v>
      </c>
      <c r="D41" s="43"/>
      <c r="E41" s="198"/>
      <c r="F41" s="179"/>
      <c r="G41" s="180">
        <f>SUBTOTAL(9,G25:G40)</f>
        <v>0</v>
      </c>
      <c r="H41" s="7"/>
    </row>
    <row r="42" spans="1:8" ht="13.5" thickBot="1">
      <c r="A42" s="85"/>
      <c r="B42" s="86"/>
      <c r="C42" s="86"/>
      <c r="D42" s="86"/>
      <c r="E42" s="181"/>
      <c r="F42" s="181"/>
      <c r="G42" s="182"/>
    </row>
    <row r="43" spans="1:8" ht="13.5" thickBot="1">
      <c r="A43" s="37" t="s">
        <v>23</v>
      </c>
      <c r="B43" s="38"/>
      <c r="C43" s="82" t="s">
        <v>22</v>
      </c>
      <c r="D43" s="69"/>
      <c r="E43" s="199"/>
      <c r="F43" s="173"/>
      <c r="G43" s="174"/>
    </row>
    <row r="44" spans="1:8">
      <c r="A44" s="71"/>
      <c r="B44" s="39"/>
      <c r="C44" s="40"/>
      <c r="D44" s="15"/>
      <c r="E44" s="195"/>
      <c r="F44" s="175"/>
      <c r="G44" s="176"/>
    </row>
    <row r="45" spans="1:8" ht="36">
      <c r="A45" s="203" t="s">
        <v>20</v>
      </c>
      <c r="B45" s="83"/>
      <c r="C45" s="83" t="s">
        <v>21</v>
      </c>
      <c r="D45" s="84" t="s">
        <v>59</v>
      </c>
      <c r="E45" s="196">
        <v>1</v>
      </c>
      <c r="F45" s="167"/>
      <c r="G45" s="177">
        <f t="shared" ref="G45:G47" si="1">$E45*F45</f>
        <v>0</v>
      </c>
    </row>
    <row r="46" spans="1:8" ht="24">
      <c r="A46" s="203" t="s">
        <v>81</v>
      </c>
      <c r="B46" s="83"/>
      <c r="C46" s="83" t="s">
        <v>68</v>
      </c>
      <c r="D46" s="84" t="s">
        <v>59</v>
      </c>
      <c r="E46" s="197">
        <v>1</v>
      </c>
      <c r="F46" s="178"/>
      <c r="G46" s="177">
        <f t="shared" si="1"/>
        <v>0</v>
      </c>
    </row>
    <row r="47" spans="1:8" ht="24">
      <c r="A47" s="203" t="s">
        <v>87</v>
      </c>
      <c r="B47" s="83"/>
      <c r="C47" s="83" t="s">
        <v>88</v>
      </c>
      <c r="D47" s="84" t="s">
        <v>59</v>
      </c>
      <c r="E47" s="197">
        <v>1</v>
      </c>
      <c r="F47" s="178"/>
      <c r="G47" s="177">
        <f t="shared" si="1"/>
        <v>0</v>
      </c>
    </row>
    <row r="48" spans="1:8" ht="13.5" thickBot="1">
      <c r="A48" s="202"/>
      <c r="B48" s="5"/>
      <c r="C48" s="5"/>
      <c r="D48" s="30"/>
      <c r="E48" s="200"/>
      <c r="F48" s="183"/>
      <c r="G48" s="184"/>
    </row>
    <row r="49" spans="1:8" s="19" customFormat="1" ht="12.75" customHeight="1" thickBot="1">
      <c r="A49" s="41"/>
      <c r="B49" s="42"/>
      <c r="C49" s="87" t="s">
        <v>12</v>
      </c>
      <c r="D49" s="43"/>
      <c r="E49" s="44"/>
      <c r="F49" s="179"/>
      <c r="G49" s="180">
        <f>SUBTOTAL(9,G44:G48)</f>
        <v>0</v>
      </c>
      <c r="H49" s="7"/>
    </row>
    <row r="50" spans="1:8" ht="13.5" thickBot="1">
      <c r="A50" s="46"/>
      <c r="B50" s="36"/>
      <c r="C50" s="36"/>
      <c r="D50" s="36"/>
      <c r="E50" s="36"/>
      <c r="F50" s="171"/>
      <c r="G50" s="172"/>
    </row>
    <row r="51" spans="1:8" s="194" customFormat="1" ht="27.75" customHeight="1" thickBot="1">
      <c r="A51" s="189"/>
      <c r="B51" s="190"/>
      <c r="C51" s="191" t="s">
        <v>18</v>
      </c>
      <c r="D51" s="192"/>
      <c r="E51" s="193"/>
      <c r="F51" s="193"/>
      <c r="G51" s="185">
        <f>SUBTOTAL(9,G23:G50)</f>
        <v>0</v>
      </c>
    </row>
  </sheetData>
  <mergeCells count="1">
    <mergeCell ref="F2:G3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0" fitToHeight="0" orientation="portrait" horizontalDpi="200" verticalDpi="200" r:id="rId1"/>
  <headerFooter>
    <oddFooter>&amp;L&amp;F&amp;A&amp;C&amp;P/&amp;N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SO01_SA</vt:lpstr>
      <vt:lpstr>Rekapitulace!Názvy_tisku</vt:lpstr>
      <vt:lpstr>SO01_SA!Názvy_tisku</vt:lpstr>
    </vt:vector>
  </TitlesOfParts>
  <Company>TEBODIN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výměr</dc:title>
  <dc:creator>Petra Dindová</dc:creator>
  <cp:lastModifiedBy>Abuzarad Hamza</cp:lastModifiedBy>
  <cp:lastPrinted>2014-08-18T18:16:34Z</cp:lastPrinted>
  <dcterms:created xsi:type="dcterms:W3CDTF">2004-08-26T07:01:56Z</dcterms:created>
  <dcterms:modified xsi:type="dcterms:W3CDTF">2014-08-18T18:16:58Z</dcterms:modified>
</cp:coreProperties>
</file>